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1420" yWindow="0" windowWidth="13260" windowHeight="23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H11" i="1"/>
  <c r="B34" i="1"/>
  <c r="C34" i="1"/>
  <c r="H15" i="1"/>
  <c r="H17" i="1"/>
  <c r="E4" i="1"/>
  <c r="E5" i="1"/>
  <c r="E6" i="1"/>
  <c r="E7" i="1"/>
  <c r="E8" i="1"/>
  <c r="E9" i="1"/>
  <c r="H9" i="1"/>
  <c r="E10" i="1"/>
  <c r="E11" i="1"/>
  <c r="E12" i="1"/>
  <c r="E13" i="1"/>
  <c r="H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H18" i="1"/>
  <c r="H19" i="1"/>
  <c r="H20" i="1"/>
  <c r="H22" i="1"/>
  <c r="H23" i="1"/>
  <c r="H24" i="1"/>
</calcChain>
</file>

<file path=xl/sharedStrings.xml><?xml version="1.0" encoding="utf-8"?>
<sst xmlns="http://schemas.openxmlformats.org/spreadsheetml/2006/main" count="22" uniqueCount="20">
  <si>
    <t>OVERALL</t>
  </si>
  <si>
    <t xml:space="preserve">    - 95% UCI           :</t>
  </si>
  <si>
    <t xml:space="preserve">    - 95% LCI           :</t>
  </si>
  <si>
    <t>Rate                    :</t>
  </si>
  <si>
    <t xml:space="preserve">    - Standard error    :</t>
  </si>
  <si>
    <t>Proportion              :</t>
  </si>
  <si>
    <t>Mid-year population     :</t>
  </si>
  <si>
    <t>New BIRTHS recorded     :</t>
  </si>
  <si>
    <t>New DEATHS recorded     :</t>
  </si>
  <si>
    <t>Rate Multiplier         :</t>
  </si>
  <si>
    <t>Rate is per ... per day :</t>
  </si>
  <si>
    <t>Days since start event  :</t>
  </si>
  <si>
    <t>Number of clusters (k)  :</t>
  </si>
  <si>
    <t>#</t>
  </si>
  <si>
    <t>New DEATHS</t>
  </si>
  <si>
    <t>New BIRTHS</t>
  </si>
  <si>
    <t>At risk</t>
  </si>
  <si>
    <t>Cluster</t>
  </si>
  <si>
    <t>Other</t>
  </si>
  <si>
    <t>Tallies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</si>
</sst>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0000"/>
  </numFmts>
  <fonts count="8" x14ac:knownFonts="1">
    <font>
      <sz val="12"/>
      <color theme="1"/>
      <name val="Calibri"/>
      <family val="2"/>
      <scheme val="minor"/>
    </font>
    <font>
      <sz val="11"/>
      <name val="Courier New"/>
    </font>
    <font>
      <sz val="11"/>
      <color indexed="23"/>
      <name val="Courier New"/>
    </font>
    <font>
      <b/>
      <sz val="11"/>
      <color indexed="8"/>
      <name val="Courier New"/>
    </font>
    <font>
      <b/>
      <sz val="11"/>
      <name val="Courier New"/>
    </font>
    <font>
      <i/>
      <sz val="11"/>
      <color indexed="23"/>
      <name val="Courier Ne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0" fontId="1" fillId="0" borderId="1" xfId="0" applyFont="1" applyBorder="1"/>
    <xf numFmtId="164" fontId="2" fillId="0" borderId="0" xfId="0" applyNumberFormat="1" applyFont="1" applyFill="1"/>
    <xf numFmtId="0" fontId="1" fillId="0" borderId="0" xfId="0" applyFont="1" applyFill="1"/>
    <xf numFmtId="165" fontId="3" fillId="0" borderId="0" xfId="0" applyNumberFormat="1" applyFont="1"/>
    <xf numFmtId="0" fontId="4" fillId="0" borderId="0" xfId="0" applyFont="1"/>
    <xf numFmtId="165" fontId="1" fillId="0" borderId="0" xfId="0" applyNumberFormat="1" applyFont="1"/>
    <xf numFmtId="2" fontId="1" fillId="0" borderId="0" xfId="0" applyNumberFormat="1" applyFont="1"/>
    <xf numFmtId="164" fontId="5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6" sqref="G26"/>
    </sheetView>
  </sheetViews>
  <sheetFormatPr baseColWidth="10" defaultRowHeight="15" x14ac:dyDescent="0"/>
  <cols>
    <col min="1" max="2" width="9" bestFit="1" customWidth="1"/>
    <col min="3" max="4" width="12.33203125" bestFit="1" customWidth="1"/>
    <col min="5" max="5" width="9" bestFit="1" customWidth="1"/>
    <col min="6" max="6" width="3" customWidth="1"/>
    <col min="7" max="7" width="28.83203125" bestFit="1" customWidth="1"/>
    <col min="8" max="8" width="12.6640625" customWidth="1"/>
  </cols>
  <sheetData>
    <row r="1" spans="1:8">
      <c r="A1" s="7" t="s">
        <v>19</v>
      </c>
      <c r="B1" s="1"/>
      <c r="C1" s="1"/>
      <c r="D1" s="1"/>
      <c r="E1" s="12"/>
      <c r="F1" s="1"/>
      <c r="G1" s="7" t="s">
        <v>18</v>
      </c>
      <c r="H1" s="1"/>
    </row>
    <row r="2" spans="1:8">
      <c r="A2" s="1"/>
      <c r="B2" s="1"/>
      <c r="C2" s="1"/>
      <c r="D2" s="1"/>
      <c r="E2" s="12"/>
      <c r="F2" s="1"/>
      <c r="G2" s="1"/>
      <c r="H2" s="1"/>
    </row>
    <row r="3" spans="1:8">
      <c r="A3" s="11" t="s">
        <v>17</v>
      </c>
      <c r="B3" s="11" t="s">
        <v>16</v>
      </c>
      <c r="C3" s="11" t="s">
        <v>15</v>
      </c>
      <c r="D3" s="11" t="s">
        <v>14</v>
      </c>
      <c r="E3" s="10" t="s">
        <v>13</v>
      </c>
      <c r="F3" s="1"/>
      <c r="G3" s="1" t="s">
        <v>12</v>
      </c>
      <c r="H3" s="1">
        <v>30</v>
      </c>
    </row>
    <row r="4" spans="1:8">
      <c r="A4" s="5">
        <v>1</v>
      </c>
      <c r="B4" s="5">
        <v>56</v>
      </c>
      <c r="C4" s="5">
        <v>2</v>
      </c>
      <c r="D4" s="5">
        <v>1</v>
      </c>
      <c r="E4" s="4">
        <f t="shared" ref="E4:E33" si="0">(D4/(B4-0.5*D4+0.5*C4)-$H$17)^2 / ($H$3*($H$3-1))</f>
        <v>6.8524499821579287E-9</v>
      </c>
      <c r="F4" s="1"/>
      <c r="G4" s="1"/>
      <c r="H4" s="1"/>
    </row>
    <row r="5" spans="1:8">
      <c r="A5" s="5">
        <v>2</v>
      </c>
      <c r="B5" s="5">
        <v>48</v>
      </c>
      <c r="C5" s="5">
        <v>1</v>
      </c>
      <c r="D5" s="5">
        <v>2</v>
      </c>
      <c r="E5" s="4">
        <f t="shared" si="0"/>
        <v>8.2851035405884154E-7</v>
      </c>
      <c r="F5" s="1"/>
      <c r="G5" s="1" t="s">
        <v>11</v>
      </c>
      <c r="H5" s="1">
        <v>90</v>
      </c>
    </row>
    <row r="6" spans="1:8">
      <c r="A6" s="5">
        <v>3</v>
      </c>
      <c r="B6" s="5">
        <v>64</v>
      </c>
      <c r="C6" s="5">
        <v>3</v>
      </c>
      <c r="D6" s="5">
        <v>1</v>
      </c>
      <c r="E6" s="4">
        <f t="shared" si="0"/>
        <v>1.8581607981094658E-11</v>
      </c>
      <c r="F6" s="1"/>
      <c r="G6" s="1"/>
      <c r="H6" s="1"/>
    </row>
    <row r="7" spans="1:8">
      <c r="A7" s="5">
        <v>4</v>
      </c>
      <c r="B7" s="5">
        <v>35</v>
      </c>
      <c r="C7" s="5">
        <v>2</v>
      </c>
      <c r="D7" s="5">
        <v>1</v>
      </c>
      <c r="E7" s="4">
        <f t="shared" si="0"/>
        <v>1.9161836291410438E-7</v>
      </c>
      <c r="F7" s="1"/>
      <c r="G7" s="1" t="s">
        <v>10</v>
      </c>
      <c r="H7" s="1">
        <v>10000</v>
      </c>
    </row>
    <row r="8" spans="1:8">
      <c r="A8" s="5">
        <v>5</v>
      </c>
      <c r="B8" s="5">
        <v>58</v>
      </c>
      <c r="C8" s="5">
        <v>1</v>
      </c>
      <c r="D8" s="5">
        <v>0</v>
      </c>
      <c r="E8" s="4">
        <f t="shared" si="0"/>
        <v>2.6757515492775668E-7</v>
      </c>
      <c r="F8" s="1"/>
      <c r="G8" s="1"/>
      <c r="H8" s="1"/>
    </row>
    <row r="9" spans="1:8">
      <c r="A9" s="5">
        <v>6</v>
      </c>
      <c r="B9" s="5">
        <v>61</v>
      </c>
      <c r="C9" s="5">
        <v>2</v>
      </c>
      <c r="D9" s="5">
        <v>2</v>
      </c>
      <c r="E9" s="4">
        <f t="shared" si="0"/>
        <v>3.5319586870401239E-7</v>
      </c>
      <c r="F9" s="1"/>
      <c r="G9" s="1" t="s">
        <v>9</v>
      </c>
      <c r="H9" s="9">
        <f>H7/H5</f>
        <v>111.11111111111111</v>
      </c>
    </row>
    <row r="10" spans="1:8">
      <c r="A10" s="5">
        <v>7</v>
      </c>
      <c r="B10" s="5">
        <v>60</v>
      </c>
      <c r="C10" s="5">
        <v>1</v>
      </c>
      <c r="D10" s="5">
        <v>1</v>
      </c>
      <c r="E10" s="4">
        <f t="shared" si="0"/>
        <v>2.2825698859553875E-9</v>
      </c>
      <c r="F10" s="1"/>
      <c r="G10" s="1"/>
      <c r="H10" s="1"/>
    </row>
    <row r="11" spans="1:8">
      <c r="A11" s="5">
        <v>8</v>
      </c>
      <c r="B11" s="5">
        <v>67</v>
      </c>
      <c r="C11" s="5">
        <v>2</v>
      </c>
      <c r="D11" s="5">
        <v>1</v>
      </c>
      <c r="E11" s="4">
        <f t="shared" si="0"/>
        <v>2.2522234310143707E-10</v>
      </c>
      <c r="F11" s="1"/>
      <c r="G11" s="1" t="s">
        <v>8</v>
      </c>
      <c r="H11" s="1">
        <f>D34</f>
        <v>24</v>
      </c>
    </row>
    <row r="12" spans="1:8">
      <c r="A12" s="5">
        <v>9</v>
      </c>
      <c r="B12" s="5">
        <v>33</v>
      </c>
      <c r="C12" s="5">
        <v>0</v>
      </c>
      <c r="D12" s="5">
        <v>1</v>
      </c>
      <c r="E12" s="4">
        <f t="shared" si="0"/>
        <v>2.7656865319060643E-7</v>
      </c>
      <c r="F12" s="1"/>
      <c r="G12" s="1"/>
      <c r="H12" s="1"/>
    </row>
    <row r="13" spans="1:8">
      <c r="A13" s="5">
        <v>10</v>
      </c>
      <c r="B13" s="5">
        <v>45</v>
      </c>
      <c r="C13" s="5">
        <v>4</v>
      </c>
      <c r="D13" s="5">
        <v>1</v>
      </c>
      <c r="E13" s="4">
        <f t="shared" si="0"/>
        <v>4.4869351893207875E-8</v>
      </c>
      <c r="F13" s="1"/>
      <c r="G13" s="1" t="s">
        <v>7</v>
      </c>
      <c r="H13" s="1">
        <f>C34</f>
        <v>68</v>
      </c>
    </row>
    <row r="14" spans="1:8">
      <c r="A14" s="5">
        <v>11</v>
      </c>
      <c r="B14" s="5">
        <v>52</v>
      </c>
      <c r="C14" s="5">
        <v>3</v>
      </c>
      <c r="D14" s="5">
        <v>1</v>
      </c>
      <c r="E14" s="4">
        <f t="shared" si="0"/>
        <v>1.4983199222989652E-8</v>
      </c>
      <c r="F14" s="1"/>
      <c r="G14" s="1"/>
      <c r="H14" s="1"/>
    </row>
    <row r="15" spans="1:8">
      <c r="A15" s="5">
        <v>12</v>
      </c>
      <c r="B15" s="5">
        <v>49</v>
      </c>
      <c r="C15" s="5">
        <v>2</v>
      </c>
      <c r="D15" s="5">
        <v>1</v>
      </c>
      <c r="E15" s="4">
        <f t="shared" si="0"/>
        <v>2.8101814539309182E-8</v>
      </c>
      <c r="F15" s="1"/>
      <c r="G15" s="1" t="s">
        <v>6</v>
      </c>
      <c r="H15" s="1">
        <f>B34 - 0.5 * D34 + 0.5 * C34</f>
        <v>1573</v>
      </c>
    </row>
    <row r="16" spans="1:8">
      <c r="A16" s="5">
        <v>13</v>
      </c>
      <c r="B16" s="5">
        <v>59</v>
      </c>
      <c r="C16" s="5">
        <v>3</v>
      </c>
      <c r="D16" s="5">
        <v>0</v>
      </c>
      <c r="E16" s="4">
        <f t="shared" si="0"/>
        <v>2.6757515492775668E-7</v>
      </c>
      <c r="F16" s="1"/>
      <c r="G16" s="1"/>
      <c r="H16" s="1"/>
    </row>
    <row r="17" spans="1:8">
      <c r="A17" s="5">
        <v>14</v>
      </c>
      <c r="B17" s="5">
        <v>47</v>
      </c>
      <c r="C17" s="5">
        <v>4</v>
      </c>
      <c r="D17" s="5">
        <v>0</v>
      </c>
      <c r="E17" s="4">
        <f t="shared" si="0"/>
        <v>2.6757515492775668E-7</v>
      </c>
      <c r="F17" s="1"/>
      <c r="G17" s="1" t="s">
        <v>5</v>
      </c>
      <c r="H17" s="8">
        <f>H11 / H15</f>
        <v>1.5257469802924348E-2</v>
      </c>
    </row>
    <row r="18" spans="1:8">
      <c r="A18" s="5">
        <v>15</v>
      </c>
      <c r="B18" s="5">
        <v>57</v>
      </c>
      <c r="C18" s="5">
        <v>3</v>
      </c>
      <c r="D18" s="5">
        <v>1</v>
      </c>
      <c r="E18" s="4">
        <f t="shared" si="0"/>
        <v>4.5240194639464025E-9</v>
      </c>
      <c r="F18" s="1"/>
      <c r="G18" s="1" t="s">
        <v>4</v>
      </c>
      <c r="H18" s="8">
        <f>SQRT(E34)</f>
        <v>2.4746403505288253E-3</v>
      </c>
    </row>
    <row r="19" spans="1:8">
      <c r="A19" s="5">
        <v>16</v>
      </c>
      <c r="B19" s="5">
        <v>39</v>
      </c>
      <c r="C19" s="5">
        <v>2</v>
      </c>
      <c r="D19" s="5">
        <v>1</v>
      </c>
      <c r="E19" s="4">
        <f t="shared" si="0"/>
        <v>1.1630252551858563E-7</v>
      </c>
      <c r="F19" s="1"/>
      <c r="G19" s="1" t="s">
        <v>2</v>
      </c>
      <c r="H19" s="8">
        <f>H17-_xlfn.T.INV(0.975,H3-1)*H18</f>
        <v>1.019626200440513E-2</v>
      </c>
    </row>
    <row r="20" spans="1:8">
      <c r="A20" s="5">
        <v>17</v>
      </c>
      <c r="B20" s="5">
        <v>53</v>
      </c>
      <c r="C20" s="5">
        <v>2</v>
      </c>
      <c r="D20" s="5">
        <v>0</v>
      </c>
      <c r="E20" s="4">
        <f t="shared" si="0"/>
        <v>2.6757515492775668E-7</v>
      </c>
      <c r="F20" s="1"/>
      <c r="G20" s="1" t="s">
        <v>1</v>
      </c>
      <c r="H20" s="8">
        <f>H17+_xlfn.T.INV(0.975,H3-1)*H18</f>
        <v>2.0318677601443565E-2</v>
      </c>
    </row>
    <row r="21" spans="1:8">
      <c r="A21" s="5">
        <v>18</v>
      </c>
      <c r="B21" s="5">
        <v>52</v>
      </c>
      <c r="C21" s="5">
        <v>3</v>
      </c>
      <c r="D21" s="5">
        <v>2</v>
      </c>
      <c r="E21" s="4">
        <f t="shared" si="0"/>
        <v>5.994984604292085E-7</v>
      </c>
      <c r="F21" s="1"/>
      <c r="G21" s="1"/>
      <c r="H21" s="8"/>
    </row>
    <row r="22" spans="1:8">
      <c r="A22" s="5">
        <v>19</v>
      </c>
      <c r="B22" s="5">
        <v>55</v>
      </c>
      <c r="C22" s="5">
        <v>2</v>
      </c>
      <c r="D22" s="5">
        <v>0</v>
      </c>
      <c r="E22" s="4">
        <f t="shared" si="0"/>
        <v>2.6757515492775668E-7</v>
      </c>
      <c r="F22" s="1"/>
      <c r="G22" s="7" t="s">
        <v>3</v>
      </c>
      <c r="H22" s="6">
        <f>H17*H9</f>
        <v>1.6952744225471499</v>
      </c>
    </row>
    <row r="23" spans="1:8">
      <c r="A23" s="5">
        <v>20</v>
      </c>
      <c r="B23" s="5">
        <v>50</v>
      </c>
      <c r="C23" s="5">
        <v>3</v>
      </c>
      <c r="D23" s="5">
        <v>1</v>
      </c>
      <c r="E23" s="4">
        <f t="shared" si="0"/>
        <v>2.1753733503510737E-8</v>
      </c>
      <c r="F23" s="1"/>
      <c r="G23" s="7" t="s">
        <v>2</v>
      </c>
      <c r="H23" s="6">
        <f>H19*H9</f>
        <v>1.132918000489459</v>
      </c>
    </row>
    <row r="24" spans="1:8">
      <c r="A24" s="5">
        <v>21</v>
      </c>
      <c r="B24" s="5">
        <v>49</v>
      </c>
      <c r="C24" s="5">
        <v>2</v>
      </c>
      <c r="D24" s="5">
        <v>1</v>
      </c>
      <c r="E24" s="4">
        <f t="shared" si="0"/>
        <v>2.8101814539309182E-8</v>
      </c>
      <c r="F24" s="1"/>
      <c r="G24" s="7" t="s">
        <v>1</v>
      </c>
      <c r="H24" s="6">
        <f>H20*H9</f>
        <v>2.2576308446048405</v>
      </c>
    </row>
    <row r="25" spans="1:8">
      <c r="A25" s="5">
        <v>22</v>
      </c>
      <c r="B25" s="5">
        <v>53</v>
      </c>
      <c r="C25" s="5">
        <v>1</v>
      </c>
      <c r="D25" s="5">
        <v>0</v>
      </c>
      <c r="E25" s="4">
        <f t="shared" si="0"/>
        <v>2.6757515492775668E-7</v>
      </c>
      <c r="F25" s="1"/>
      <c r="G25" s="1"/>
      <c r="H25" s="1"/>
    </row>
    <row r="26" spans="1:8">
      <c r="A26" s="5">
        <v>23</v>
      </c>
      <c r="B26" s="5">
        <v>40</v>
      </c>
      <c r="C26" s="5">
        <v>2</v>
      </c>
      <c r="D26" s="5">
        <v>0</v>
      </c>
      <c r="E26" s="4">
        <f t="shared" si="0"/>
        <v>2.6757515492775668E-7</v>
      </c>
      <c r="F26" s="1"/>
      <c r="G26" s="1"/>
      <c r="H26" s="1"/>
    </row>
    <row r="27" spans="1:8">
      <c r="A27" s="5">
        <v>24</v>
      </c>
      <c r="B27" s="5">
        <v>77</v>
      </c>
      <c r="C27" s="5">
        <v>3</v>
      </c>
      <c r="D27" s="5">
        <v>2</v>
      </c>
      <c r="E27" s="4">
        <f t="shared" si="0"/>
        <v>1.2790921520375316E-7</v>
      </c>
      <c r="F27" s="1"/>
      <c r="G27" s="1"/>
      <c r="H27" s="1"/>
    </row>
    <row r="28" spans="1:8">
      <c r="A28" s="5">
        <v>25</v>
      </c>
      <c r="B28" s="5">
        <v>44</v>
      </c>
      <c r="C28" s="5">
        <v>2</v>
      </c>
      <c r="D28" s="5">
        <v>0</v>
      </c>
      <c r="E28" s="4">
        <f t="shared" si="0"/>
        <v>2.6757515492775668E-7</v>
      </c>
      <c r="F28" s="1"/>
      <c r="G28" s="1"/>
      <c r="H28" s="1"/>
    </row>
    <row r="29" spans="1:8">
      <c r="A29" s="5">
        <v>26</v>
      </c>
      <c r="B29" s="5">
        <v>57</v>
      </c>
      <c r="C29" s="5">
        <v>0</v>
      </c>
      <c r="D29" s="5">
        <v>1</v>
      </c>
      <c r="E29" s="4">
        <f t="shared" si="0"/>
        <v>6.8524499821579287E-9</v>
      </c>
      <c r="F29" s="1"/>
      <c r="G29" s="1"/>
      <c r="H29" s="1"/>
    </row>
    <row r="30" spans="1:8">
      <c r="A30" s="5">
        <v>27</v>
      </c>
      <c r="B30" s="5">
        <v>55</v>
      </c>
      <c r="C30" s="5">
        <v>1</v>
      </c>
      <c r="D30" s="5">
        <v>0</v>
      </c>
      <c r="E30" s="4">
        <f t="shared" si="0"/>
        <v>2.6757515492775668E-7</v>
      </c>
      <c r="F30" s="1"/>
      <c r="G30" s="1"/>
      <c r="H30" s="1"/>
    </row>
    <row r="31" spans="1:8">
      <c r="A31" s="5">
        <v>28</v>
      </c>
      <c r="B31" s="5">
        <v>54</v>
      </c>
      <c r="C31" s="5">
        <v>3</v>
      </c>
      <c r="D31" s="5">
        <v>2</v>
      </c>
      <c r="E31" s="4">
        <f t="shared" si="0"/>
        <v>5.2834951327736446E-7</v>
      </c>
      <c r="F31" s="1"/>
      <c r="G31" s="1"/>
      <c r="H31" s="1"/>
    </row>
    <row r="32" spans="1:8">
      <c r="A32" s="5">
        <v>29</v>
      </c>
      <c r="B32" s="5">
        <v>45</v>
      </c>
      <c r="C32" s="5">
        <v>5</v>
      </c>
      <c r="D32" s="5">
        <v>0</v>
      </c>
      <c r="E32" s="4">
        <f t="shared" si="0"/>
        <v>2.6757515492775668E-7</v>
      </c>
      <c r="F32" s="1"/>
      <c r="G32" s="1"/>
      <c r="H32" s="1"/>
    </row>
    <row r="33" spans="1:8">
      <c r="A33" s="5">
        <v>30</v>
      </c>
      <c r="B33" s="5">
        <v>37</v>
      </c>
      <c r="C33" s="5">
        <v>4</v>
      </c>
      <c r="D33" s="5">
        <v>0</v>
      </c>
      <c r="E33" s="4">
        <f t="shared" si="0"/>
        <v>2.6757515492775668E-7</v>
      </c>
      <c r="F33" s="1"/>
      <c r="G33" s="1"/>
      <c r="H33" s="1"/>
    </row>
    <row r="34" spans="1:8">
      <c r="A34" s="3" t="s">
        <v>0</v>
      </c>
      <c r="B34" s="3">
        <f>SUM(B4:B33)</f>
        <v>1551</v>
      </c>
      <c r="C34" s="3">
        <f>SUM(C4:C33)</f>
        <v>68</v>
      </c>
      <c r="D34" s="3">
        <f>SUM(D4:D33)</f>
        <v>24</v>
      </c>
      <c r="E34" s="2">
        <f>SUM(E4:E33)</f>
        <v>6.1238448644654266E-6</v>
      </c>
      <c r="F34" s="1"/>
      <c r="G34" s="1"/>
      <c r="H34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Brixton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Myatt</dc:creator>
  <cp:lastModifiedBy>Mark Myatt</cp:lastModifiedBy>
  <dcterms:created xsi:type="dcterms:W3CDTF">2013-12-05T10:46:00Z</dcterms:created>
  <dcterms:modified xsi:type="dcterms:W3CDTF">2013-12-12T13:13:23Z</dcterms:modified>
</cp:coreProperties>
</file>